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100" windowHeight="10365" activeTab="0"/>
  </bookViews>
  <sheets>
    <sheet name="Savings Calculator" sheetId="1" r:id="rId1"/>
  </sheets>
  <definedNames/>
  <calcPr fullCalcOnLoad="1"/>
</workbook>
</file>

<file path=xl/sharedStrings.xml><?xml version="1.0" encoding="utf-8"?>
<sst xmlns="http://schemas.openxmlformats.org/spreadsheetml/2006/main" count="126" uniqueCount="103">
  <si>
    <t>Output Voltage</t>
  </si>
  <si>
    <t>Output Power</t>
  </si>
  <si>
    <t>Watts</t>
  </si>
  <si>
    <t>percent</t>
  </si>
  <si>
    <t>Output Current</t>
  </si>
  <si>
    <t>Power Dissipated</t>
  </si>
  <si>
    <t>Years</t>
  </si>
  <si>
    <t>Hours</t>
  </si>
  <si>
    <t>System on-time/week</t>
  </si>
  <si>
    <t>Heatsink Savings</t>
  </si>
  <si>
    <t>Battery Backup Savings</t>
  </si>
  <si>
    <t>Calculating Savings of using a High-Efficiency DC/DC Converter</t>
  </si>
  <si>
    <t>Step 2 - Initial Assumptions</t>
  </si>
  <si>
    <t>Electricity Cost</t>
  </si>
  <si>
    <t>Notes</t>
  </si>
  <si>
    <t>Includes generation and delivery costs expressed in dollars per kilowatt-hour</t>
  </si>
  <si>
    <t>the 2 converters being compared</t>
  </si>
  <si>
    <t xml:space="preserve">Fill in inputs (blue boxes) for each of </t>
  </si>
  <si>
    <t>$/Watt</t>
  </si>
  <si>
    <t>Battery Backup Cost</t>
  </si>
  <si>
    <t>Front-end Power Supply Cost</t>
  </si>
  <si>
    <t>Cost per Watt of the redundant battery backup supply</t>
  </si>
  <si>
    <t>Fill in values (blue boxes) for the</t>
  </si>
  <si>
    <t>$/sq. ft.</t>
  </si>
  <si>
    <t>Step 3 - Calculate Savings</t>
  </si>
  <si>
    <t>Based on savings realized by purchasing smaller and/or fewer cooling fans</t>
  </si>
  <si>
    <t>Based on savings due to purchasing a smaller front-end power supply</t>
  </si>
  <si>
    <t xml:space="preserve">Total savings are automatically </t>
  </si>
  <si>
    <t xml:space="preserve">calculated based on the </t>
  </si>
  <si>
    <t>Total System Savings equals per converter savings times number of converters in system</t>
  </si>
  <si>
    <t># of Converters in System</t>
  </si>
  <si>
    <t>Total number of converters in system of similar efficiency, power and output voltage</t>
  </si>
  <si>
    <t>Efficiency at Output Load</t>
  </si>
  <si>
    <t>Input Power Used</t>
  </si>
  <si>
    <t>Front-end Power Supply Efficiency</t>
  </si>
  <si>
    <t>Efficiency of front-end AC/DC power supply</t>
  </si>
  <si>
    <t>Cost per Watt of the front-end AC/DC power supply</t>
  </si>
  <si>
    <t>Based on electricity savings due to less AC/DC input power required</t>
  </si>
  <si>
    <t>Total Cost of Heatsink</t>
  </si>
  <si>
    <t>Includes cost of heatsink, hardware, thermal pad/grease and assembly labor</t>
  </si>
  <si>
    <t>$</t>
  </si>
  <si>
    <t>Electricity Savings</t>
  </si>
  <si>
    <t>Enter 0 value if you wish to exclude</t>
  </si>
  <si>
    <t>the item from the analysis.</t>
  </si>
  <si>
    <t>assumptions used in the analysis.</t>
  </si>
  <si>
    <t xml:space="preserve">  AC/DC Input Power Savings</t>
  </si>
  <si>
    <t xml:space="preserve">  DC/DC Input Power Savings</t>
  </si>
  <si>
    <t>Net Present Value Discount Rate</t>
  </si>
  <si>
    <t>Discount rate used to calculate Net Present Value (NPV) of savings</t>
  </si>
  <si>
    <t>Cooling Fans Savings</t>
  </si>
  <si>
    <t>Air Conditioning Savings</t>
  </si>
  <si>
    <t>Air Conditioning Cost</t>
  </si>
  <si>
    <t>Cost Assumptions</t>
  </si>
  <si>
    <t>Cooling Fan Cost</t>
  </si>
  <si>
    <t>Real Estate Cost</t>
  </si>
  <si>
    <t>Summary of Cost Savings</t>
  </si>
  <si>
    <t>assumptions provided above.</t>
  </si>
  <si>
    <t>Front-end Power Supply Savings</t>
  </si>
  <si>
    <t>Front-end Input Power Savings</t>
  </si>
  <si>
    <t>Real Estate Savings</t>
  </si>
  <si>
    <t>Cost per Watt of the fans needed to cool the dc/dc converters</t>
  </si>
  <si>
    <t>Cost per Watt of the air conditioning needed to remove system heat from the room</t>
  </si>
  <si>
    <t>Based on savings realized by need for less room air conditioning</t>
  </si>
  <si>
    <t xml:space="preserve">Savings in Dissipated Power </t>
  </si>
  <si>
    <t>Based on electricity savings due to less air conditioning required</t>
  </si>
  <si>
    <t>Total per converter savings resulting from use of higher efficiency converter</t>
  </si>
  <si>
    <t>converters</t>
  </si>
  <si>
    <r>
      <t>Converter #1</t>
    </r>
    <r>
      <rPr>
        <b/>
        <sz val="11"/>
        <color indexed="12"/>
        <rFont val="Arial"/>
        <family val="2"/>
      </rPr>
      <t xml:space="preserve"> (higher efficiency)</t>
    </r>
  </si>
  <si>
    <r>
      <t>Converter #2</t>
    </r>
    <r>
      <rPr>
        <b/>
        <sz val="11"/>
        <color indexed="12"/>
        <rFont val="Arial"/>
        <family val="2"/>
      </rPr>
      <t xml:space="preserve"> (lower efficiency)</t>
    </r>
  </si>
  <si>
    <t>$/kWhr</t>
  </si>
  <si>
    <t>Volts</t>
  </si>
  <si>
    <t>Amps</t>
  </si>
  <si>
    <t>TOTAL Savings per Converter</t>
  </si>
  <si>
    <t>TOTAL System Savings</t>
  </si>
  <si>
    <t xml:space="preserve">  Air Conditioner Equipment Savings</t>
  </si>
  <si>
    <t>Lifetime</t>
  </si>
  <si>
    <t xml:space="preserve">  Total Electricity Savings</t>
  </si>
  <si>
    <t>NPV</t>
  </si>
  <si>
    <t xml:space="preserve">  Total Air Conditioning Savings</t>
  </si>
  <si>
    <t>Step 1  -  Converter Parameters</t>
  </si>
  <si>
    <t>First Year</t>
  </si>
  <si>
    <t xml:space="preserve">  Annual Air Cond Electricity Savings</t>
  </si>
  <si>
    <t>sq. ft.</t>
  </si>
  <si>
    <t>System Space Requirements</t>
  </si>
  <si>
    <t>Total floor space that the equipment occupies, including space for door openings</t>
  </si>
  <si>
    <t>Increase in Digital Function</t>
  </si>
  <si>
    <t>Percent increase in digital function (this example</t>
  </si>
  <si>
    <t>) provided by system due to higher efficiency</t>
  </si>
  <si>
    <t>Average cost of floor space where system equipment is located</t>
  </si>
  <si>
    <t>calculates difference in power savings</t>
  </si>
  <si>
    <t xml:space="preserve">                               and system assumptions based your specific analysis.</t>
  </si>
  <si>
    <r>
      <t xml:space="preserve">     </t>
    </r>
    <r>
      <rPr>
        <b/>
        <u val="single"/>
        <sz val="12"/>
        <color indexed="62"/>
        <rFont val="Arial"/>
        <family val="2"/>
      </rPr>
      <t>Instructions</t>
    </r>
    <r>
      <rPr>
        <b/>
        <sz val="12"/>
        <color indexed="62"/>
        <rFont val="Arial"/>
        <family val="2"/>
      </rPr>
      <t xml:space="preserve">: </t>
    </r>
    <r>
      <rPr>
        <sz val="12"/>
        <color indexed="62"/>
        <rFont val="Arial"/>
        <family val="2"/>
      </rPr>
      <t xml:space="preserve"> Follow the three easy steps below to enter dc/dc converter parameters and modify cost</t>
    </r>
  </si>
  <si>
    <t>System Assumptions</t>
  </si>
  <si>
    <t>Life Expectancy of system</t>
  </si>
  <si>
    <t>Average number of hours per week that the system (end product) is in operation</t>
  </si>
  <si>
    <t>Expected number of years that the system (end product) will be in service</t>
  </si>
  <si>
    <t>Power savings realized by the AC/DC power supply as result of using more efficient DC/DC converters</t>
  </si>
  <si>
    <t>Based on savings from lower input power requirements of high efficiency dc/dc converter</t>
  </si>
  <si>
    <t>Total electricity savings from dc/dc converter and front-end power supply</t>
  </si>
  <si>
    <t>Based on total savings of eliminating heatsink use in high efficiency converter</t>
  </si>
  <si>
    <t>Based on savings due to purchasing a smaller backup battery system</t>
  </si>
  <si>
    <t>Total savings from reduced air conditioning requirements</t>
  </si>
  <si>
    <t>Based on increased digital function within the system space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</si>
</sst>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  <numFmt numFmtId="166" formatCode="0.0"/>
    <numFmt numFmtId="167" formatCode="#,##0.0"/>
    <numFmt numFmtId="168" formatCode="#,##0.000"/>
    <numFmt numFmtId="169" formatCode="0.000"/>
  </numFmts>
  <fonts count="22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10"/>
      <color indexed="62"/>
      <name val="Arial"/>
      <family val="2"/>
    </font>
    <font>
      <b/>
      <i/>
      <sz val="10"/>
      <color indexed="62"/>
      <name val="Arial"/>
      <family val="2"/>
    </font>
    <font>
      <b/>
      <u val="single"/>
      <sz val="12"/>
      <color indexed="62"/>
      <name val="Arial"/>
      <family val="2"/>
    </font>
    <font>
      <sz val="12"/>
      <color indexed="62"/>
      <name val="Arial"/>
      <family val="2"/>
    </font>
    <font>
      <b/>
      <sz val="12"/>
      <color indexed="2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u val="single"/>
      <sz val="10"/>
      <color indexed="12"/>
      <name val="Arial"/>
      <family val="2"/>
    </font>
    <font>
      <b/>
      <u val="single"/>
      <sz val="11"/>
      <color indexed="12"/>
      <name val="Arial"/>
      <family val="2"/>
    </font>
    <font>
      <b/>
      <sz val="11"/>
      <color indexed="12"/>
      <name val="Arial"/>
      <family val="2"/>
    </font>
    <font>
      <b/>
      <u val="single"/>
      <sz val="11"/>
      <name val="Arial"/>
      <family val="2"/>
    </font>
    <font>
      <b/>
      <i/>
      <sz val="9"/>
      <name val="Arial"/>
      <family val="2"/>
    </font>
    <font>
      <b/>
      <sz val="9"/>
      <color indexed="18"/>
      <name val="Arial"/>
      <family val="2"/>
    </font>
    <font>
      <b/>
      <sz val="10"/>
      <color indexed="18"/>
      <name val="Arial"/>
      <family val="2"/>
    </font>
    <font>
      <b/>
      <u val="single"/>
      <sz val="9"/>
      <name val="Arial"/>
      <family val="2"/>
    </font>
    <font>
      <sz val="9"/>
      <name val="Arial"/>
      <family val="2"/>
    </font>
    <font>
      <b/>
      <sz val="12"/>
      <color indexed="62"/>
      <name val="Arial"/>
      <family val="2"/>
    </font>
    <font>
      <b/>
      <sz val="18"/>
      <color indexed="20"/>
      <name val="Arial"/>
      <family val="2"/>
    </font>
    <font>
      <b/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hair"/>
      <top style="medium">
        <color indexed="12"/>
      </top>
      <bottom style="hair"/>
    </border>
    <border>
      <left style="hair"/>
      <right style="hair"/>
      <top style="medium">
        <color indexed="12"/>
      </top>
      <bottom style="medium">
        <color indexed="12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2" fillId="2" borderId="1" xfId="0" applyFont="1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3" xfId="0" applyFill="1" applyBorder="1" applyAlignment="1">
      <alignment/>
    </xf>
    <xf numFmtId="166" fontId="0" fillId="2" borderId="4" xfId="0" applyNumberFormat="1" applyFill="1" applyBorder="1" applyAlignment="1">
      <alignment/>
    </xf>
    <xf numFmtId="0" fontId="0" fillId="2" borderId="5" xfId="0" applyFill="1" applyBorder="1" applyAlignment="1">
      <alignment/>
    </xf>
    <xf numFmtId="164" fontId="0" fillId="2" borderId="4" xfId="0" applyNumberFormat="1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0" borderId="0" xfId="0" applyFill="1" applyAlignment="1">
      <alignment/>
    </xf>
    <xf numFmtId="0" fontId="3" fillId="2" borderId="5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6" xfId="0" applyFill="1" applyBorder="1" applyAlignment="1">
      <alignment/>
    </xf>
    <xf numFmtId="0" fontId="4" fillId="2" borderId="8" xfId="0" applyFont="1" applyFill="1" applyBorder="1" applyAlignment="1">
      <alignment/>
    </xf>
    <xf numFmtId="166" fontId="1" fillId="2" borderId="6" xfId="0" applyNumberFormat="1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1" fillId="2" borderId="0" xfId="0" applyFont="1" applyFill="1" applyBorder="1" applyAlignment="1">
      <alignment horizontal="right"/>
    </xf>
    <xf numFmtId="4" fontId="0" fillId="2" borderId="4" xfId="0" applyNumberFormat="1" applyFill="1" applyBorder="1" applyAlignment="1">
      <alignment/>
    </xf>
    <xf numFmtId="2" fontId="0" fillId="2" borderId="4" xfId="0" applyNumberFormat="1" applyFill="1" applyBorder="1" applyAlignment="1">
      <alignment horizontal="right"/>
    </xf>
    <xf numFmtId="0" fontId="0" fillId="2" borderId="0" xfId="0" applyFont="1" applyFill="1" applyBorder="1" applyAlignment="1">
      <alignment/>
    </xf>
    <xf numFmtId="166" fontId="0" fillId="2" borderId="6" xfId="0" applyNumberFormat="1" applyFill="1" applyBorder="1" applyAlignment="1">
      <alignment/>
    </xf>
    <xf numFmtId="0" fontId="2" fillId="2" borderId="0" xfId="0" applyFont="1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1" fillId="2" borderId="1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165" fontId="0" fillId="2" borderId="9" xfId="0" applyNumberFormat="1" applyFill="1" applyBorder="1" applyAlignment="1">
      <alignment/>
    </xf>
    <xf numFmtId="0" fontId="1" fillId="2" borderId="5" xfId="0" applyFont="1" applyFill="1" applyBorder="1" applyAlignment="1">
      <alignment/>
    </xf>
    <xf numFmtId="0" fontId="2" fillId="2" borderId="1" xfId="0" applyFont="1" applyFill="1" applyBorder="1" applyAlignment="1">
      <alignment vertical="center"/>
    </xf>
    <xf numFmtId="166" fontId="0" fillId="2" borderId="10" xfId="0" applyNumberFormat="1" applyFill="1" applyBorder="1" applyAlignment="1">
      <alignment/>
    </xf>
    <xf numFmtId="166" fontId="0" fillId="2" borderId="11" xfId="0" applyNumberFormat="1" applyFill="1" applyBorder="1" applyAlignment="1">
      <alignment/>
    </xf>
    <xf numFmtId="166" fontId="0" fillId="2" borderId="12" xfId="0" applyNumberFormat="1" applyFill="1" applyBorder="1" applyAlignment="1">
      <alignment/>
    </xf>
    <xf numFmtId="0" fontId="0" fillId="2" borderId="0" xfId="0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165" fontId="0" fillId="2" borderId="0" xfId="0" applyNumberFormat="1" applyFill="1" applyBorder="1" applyAlignment="1">
      <alignment/>
    </xf>
    <xf numFmtId="0" fontId="1" fillId="2" borderId="0" xfId="0" applyFont="1" applyFill="1" applyBorder="1" applyAlignment="1">
      <alignment horizontal="left"/>
    </xf>
    <xf numFmtId="164" fontId="0" fillId="2" borderId="13" xfId="0" applyNumberFormat="1" applyFill="1" applyBorder="1" applyAlignment="1">
      <alignment/>
    </xf>
    <xf numFmtId="164" fontId="0" fillId="2" borderId="14" xfId="0" applyNumberFormat="1" applyFill="1" applyBorder="1" applyAlignment="1">
      <alignment/>
    </xf>
    <xf numFmtId="0" fontId="0" fillId="2" borderId="0" xfId="0" applyFill="1" applyBorder="1" applyAlignment="1" quotePrefix="1">
      <alignment/>
    </xf>
    <xf numFmtId="8" fontId="0" fillId="2" borderId="0" xfId="0" applyNumberFormat="1" applyFill="1" applyBorder="1" applyAlignment="1">
      <alignment horizontal="center"/>
    </xf>
    <xf numFmtId="0" fontId="0" fillId="2" borderId="0" xfId="0" applyFill="1" applyAlignment="1">
      <alignment/>
    </xf>
    <xf numFmtId="165" fontId="0" fillId="2" borderId="0" xfId="0" applyNumberFormat="1" applyFill="1" applyBorder="1" applyAlignment="1">
      <alignment horizontal="center"/>
    </xf>
    <xf numFmtId="165" fontId="1" fillId="2" borderId="0" xfId="0" applyNumberFormat="1" applyFont="1" applyFill="1" applyBorder="1" applyAlignment="1">
      <alignment horizontal="center"/>
    </xf>
    <xf numFmtId="0" fontId="0" fillId="3" borderId="0" xfId="0" applyFill="1" applyAlignment="1">
      <alignment/>
    </xf>
    <xf numFmtId="0" fontId="0" fillId="3" borderId="0" xfId="0" applyFill="1" applyBorder="1" applyAlignment="1">
      <alignment horizontal="left"/>
    </xf>
    <xf numFmtId="0" fontId="0" fillId="3" borderId="15" xfId="0" applyFill="1" applyBorder="1" applyAlignment="1">
      <alignment/>
    </xf>
    <xf numFmtId="0" fontId="0" fillId="3" borderId="16" xfId="0" applyFill="1" applyBorder="1" applyAlignment="1">
      <alignment/>
    </xf>
    <xf numFmtId="0" fontId="0" fillId="3" borderId="17" xfId="0" applyFill="1" applyBorder="1" applyAlignment="1">
      <alignment/>
    </xf>
    <xf numFmtId="0" fontId="6" fillId="2" borderId="5" xfId="0" applyFont="1" applyFill="1" applyBorder="1" applyAlignment="1">
      <alignment/>
    </xf>
    <xf numFmtId="0" fontId="7" fillId="2" borderId="18" xfId="0" applyFont="1" applyFill="1" applyBorder="1" applyAlignment="1">
      <alignment/>
    </xf>
    <xf numFmtId="0" fontId="7" fillId="2" borderId="18" xfId="0" applyFont="1" applyFill="1" applyBorder="1" applyAlignment="1">
      <alignment/>
    </xf>
    <xf numFmtId="8" fontId="0" fillId="2" borderId="9" xfId="0" applyNumberFormat="1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165" fontId="0" fillId="2" borderId="9" xfId="0" applyNumberFormat="1" applyFill="1" applyBorder="1" applyAlignment="1">
      <alignment horizontal="right"/>
    </xf>
    <xf numFmtId="0" fontId="8" fillId="2" borderId="0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167" fontId="0" fillId="2" borderId="11" xfId="0" applyNumberFormat="1" applyFill="1" applyBorder="1" applyAlignment="1">
      <alignment/>
    </xf>
    <xf numFmtId="0" fontId="11" fillId="2" borderId="0" xfId="0" applyFont="1" applyFill="1" applyBorder="1" applyAlignment="1">
      <alignment vertical="top"/>
    </xf>
    <xf numFmtId="0" fontId="13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10" fillId="2" borderId="0" xfId="0" applyFont="1" applyFill="1" applyBorder="1" applyAlignment="1">
      <alignment horizontal="left"/>
    </xf>
    <xf numFmtId="0" fontId="14" fillId="2" borderId="0" xfId="0" applyFont="1" applyFill="1" applyBorder="1" applyAlignment="1">
      <alignment/>
    </xf>
    <xf numFmtId="165" fontId="0" fillId="2" borderId="0" xfId="0" applyNumberFormat="1" applyFill="1" applyBorder="1" applyAlignment="1">
      <alignment horizontal="right"/>
    </xf>
    <xf numFmtId="165" fontId="0" fillId="2" borderId="6" xfId="0" applyNumberFormat="1" applyFill="1" applyBorder="1" applyAlignment="1">
      <alignment/>
    </xf>
    <xf numFmtId="165" fontId="0" fillId="2" borderId="19" xfId="0" applyNumberFormat="1" applyFill="1" applyBorder="1" applyAlignment="1">
      <alignment/>
    </xf>
    <xf numFmtId="165" fontId="0" fillId="2" borderId="20" xfId="0" applyNumberForma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8" fontId="0" fillId="2" borderId="19" xfId="0" applyNumberFormat="1" applyFill="1" applyBorder="1" applyAlignment="1">
      <alignment horizontal="right"/>
    </xf>
    <xf numFmtId="8" fontId="0" fillId="2" borderId="20" xfId="0" applyNumberFormat="1" applyFill="1" applyBorder="1" applyAlignment="1">
      <alignment horizontal="right"/>
    </xf>
    <xf numFmtId="165" fontId="0" fillId="2" borderId="9" xfId="0" applyNumberFormat="1" applyFont="1" applyFill="1" applyBorder="1" applyAlignment="1">
      <alignment/>
    </xf>
    <xf numFmtId="165" fontId="9" fillId="2" borderId="9" xfId="0" applyNumberFormat="1" applyFont="1" applyFill="1" applyBorder="1" applyAlignment="1">
      <alignment/>
    </xf>
    <xf numFmtId="165" fontId="9" fillId="2" borderId="9" xfId="0" applyNumberFormat="1" applyFont="1" applyFill="1" applyBorder="1" applyAlignment="1">
      <alignment horizontal="right"/>
    </xf>
    <xf numFmtId="165" fontId="16" fillId="2" borderId="21" xfId="0" applyNumberFormat="1" applyFont="1" applyFill="1" applyBorder="1" applyAlignment="1">
      <alignment/>
    </xf>
    <xf numFmtId="165" fontId="15" fillId="2" borderId="0" xfId="0" applyNumberFormat="1" applyFont="1" applyFill="1" applyBorder="1" applyAlignment="1">
      <alignment horizontal="center"/>
    </xf>
    <xf numFmtId="166" fontId="1" fillId="2" borderId="21" xfId="0" applyNumberFormat="1" applyFont="1" applyFill="1" applyBorder="1" applyAlignment="1">
      <alignment horizontal="right"/>
    </xf>
    <xf numFmtId="0" fontId="17" fillId="2" borderId="1" xfId="0" applyFont="1" applyFill="1" applyBorder="1" applyAlignment="1">
      <alignment vertical="center"/>
    </xf>
    <xf numFmtId="0" fontId="18" fillId="2" borderId="0" xfId="0" applyFont="1" applyFill="1" applyBorder="1" applyAlignment="1">
      <alignment/>
    </xf>
    <xf numFmtId="0" fontId="17" fillId="2" borderId="0" xfId="0" applyFont="1" applyFill="1" applyBorder="1" applyAlignment="1">
      <alignment vertical="center"/>
    </xf>
    <xf numFmtId="0" fontId="0" fillId="2" borderId="0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1" xfId="0" applyFill="1" applyBorder="1" applyAlignment="1">
      <alignment horizontal="centerContinuous"/>
    </xf>
    <xf numFmtId="0" fontId="0" fillId="2" borderId="7" xfId="0" applyFill="1" applyBorder="1" applyAlignment="1">
      <alignment horizontal="center"/>
    </xf>
    <xf numFmtId="0" fontId="19" fillId="2" borderId="5" xfId="0" applyFont="1" applyFill="1" applyBorder="1" applyAlignment="1">
      <alignment/>
    </xf>
    <xf numFmtId="0" fontId="20" fillId="2" borderId="18" xfId="0" applyFont="1" applyFill="1" applyBorder="1" applyAlignment="1">
      <alignment horizontal="centerContinuous"/>
    </xf>
    <xf numFmtId="167" fontId="0" fillId="2" borderId="4" xfId="0" applyNumberFormat="1" applyFill="1" applyBorder="1" applyAlignment="1">
      <alignment/>
    </xf>
    <xf numFmtId="164" fontId="21" fillId="2" borderId="0" xfId="0" applyNumberFormat="1" applyFont="1" applyFill="1" applyBorder="1" applyAlignment="1">
      <alignment horizontal="center"/>
    </xf>
    <xf numFmtId="1" fontId="0" fillId="2" borderId="4" xfId="0" applyNumberFormat="1" applyFill="1" applyBorder="1" applyAlignment="1">
      <alignment/>
    </xf>
    <xf numFmtId="0" fontId="0" fillId="2" borderId="2" xfId="0" applyFill="1" applyBorder="1" applyAlignment="1">
      <alignment horizontal="centerContinuous"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0" borderId="23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57150</xdr:rowOff>
    </xdr:from>
    <xdr:to>
      <xdr:col>0</xdr:col>
      <xdr:colOff>2219325</xdr:colOff>
      <xdr:row>5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l="9236" r="9619" b="10888"/>
        <a:stretch>
          <a:fillRect/>
        </a:stretch>
      </xdr:blipFill>
      <xdr:spPr>
        <a:xfrm>
          <a:off x="19050" y="57150"/>
          <a:ext cx="22002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647700</xdr:colOff>
      <xdr:row>6</xdr:row>
      <xdr:rowOff>0</xdr:rowOff>
    </xdr:from>
    <xdr:to>
      <xdr:col>13</xdr:col>
      <xdr:colOff>0</xdr:colOff>
      <xdr:row>17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rcRect l="11930" t="30882" r="14266" b="3823"/>
        <a:stretch>
          <a:fillRect/>
        </a:stretch>
      </xdr:blipFill>
      <xdr:spPr>
        <a:xfrm>
          <a:off x="8096250" y="1171575"/>
          <a:ext cx="2705100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4"/>
  <sheetViews>
    <sheetView tabSelected="1" workbookViewId="0" topLeftCell="A1">
      <selection activeCell="C9" sqref="C9"/>
    </sheetView>
  </sheetViews>
  <sheetFormatPr defaultColWidth="9.140625" defaultRowHeight="12.75"/>
  <cols>
    <col min="1" max="1" width="33.28125" style="0" customWidth="1"/>
    <col min="2" max="2" width="23.00390625" style="0" customWidth="1"/>
    <col min="3" max="3" width="8.421875" style="0" customWidth="1"/>
    <col min="4" max="4" width="10.57421875" style="0" bestFit="1" customWidth="1"/>
    <col min="5" max="5" width="3.421875" style="0" customWidth="1"/>
    <col min="6" max="6" width="10.57421875" style="0" customWidth="1"/>
    <col min="7" max="7" width="3.421875" style="0" customWidth="1"/>
    <col min="8" max="8" width="10.57421875" style="0" customWidth="1"/>
    <col min="9" max="9" width="8.421875" style="0" customWidth="1"/>
    <col min="10" max="10" width="19.7109375" style="0" customWidth="1"/>
    <col min="11" max="11" width="6.57421875" style="0" customWidth="1"/>
    <col min="12" max="12" width="13.57421875" style="0" customWidth="1"/>
    <col min="13" max="13" width="10.421875" style="0" customWidth="1"/>
    <col min="14" max="14" width="20.28125" style="0" customWidth="1"/>
    <col min="16" max="16" width="9.28125" style="0" bestFit="1" customWidth="1"/>
  </cols>
  <sheetData>
    <row r="1" spans="1:12" ht="23.25">
      <c r="A1" s="94"/>
      <c r="B1" s="89" t="s">
        <v>11</v>
      </c>
      <c r="C1" s="86"/>
      <c r="D1" s="86"/>
      <c r="E1" s="86"/>
      <c r="F1" s="86"/>
      <c r="G1" s="86"/>
      <c r="H1" s="86"/>
      <c r="I1" s="86"/>
      <c r="J1" s="86"/>
      <c r="K1" s="86"/>
      <c r="L1" s="93"/>
    </row>
    <row r="2" spans="1:32" ht="12.75">
      <c r="A2" s="95"/>
      <c r="B2" s="16"/>
      <c r="C2" s="17"/>
      <c r="D2" s="17"/>
      <c r="E2" s="17"/>
      <c r="F2" s="17"/>
      <c r="G2" s="17"/>
      <c r="H2" s="17"/>
      <c r="I2" s="17"/>
      <c r="J2" s="84"/>
      <c r="K2" s="84"/>
      <c r="L2" s="85"/>
      <c r="AF2" s="1"/>
    </row>
    <row r="3" spans="1:32" ht="15.75">
      <c r="A3" s="95"/>
      <c r="B3" s="88" t="s">
        <v>91</v>
      </c>
      <c r="C3" s="17"/>
      <c r="D3" s="17"/>
      <c r="E3" s="17"/>
      <c r="F3" s="17"/>
      <c r="G3" s="17"/>
      <c r="H3" s="17"/>
      <c r="I3" s="17"/>
      <c r="J3" s="84"/>
      <c r="K3" s="84"/>
      <c r="L3" s="85"/>
      <c r="AF3" s="1"/>
    </row>
    <row r="4" spans="1:32" ht="15">
      <c r="A4" s="95"/>
      <c r="B4" s="54" t="s">
        <v>90</v>
      </c>
      <c r="C4" s="17"/>
      <c r="D4" s="17"/>
      <c r="E4" s="17"/>
      <c r="F4" s="17"/>
      <c r="G4" s="17"/>
      <c r="H4" s="17"/>
      <c r="I4" s="17"/>
      <c r="J4" s="84"/>
      <c r="K4" s="84"/>
      <c r="L4" s="85"/>
      <c r="AF4" s="1"/>
    </row>
    <row r="5" spans="1:32" ht="12.75">
      <c r="A5" s="95"/>
      <c r="B5" s="18"/>
      <c r="C5" s="19"/>
      <c r="D5" s="19"/>
      <c r="E5" s="19"/>
      <c r="F5" s="19"/>
      <c r="G5" s="19"/>
      <c r="H5" s="19"/>
      <c r="I5" s="17"/>
      <c r="J5" s="84"/>
      <c r="K5" s="84"/>
      <c r="L5" s="87"/>
      <c r="AF5" s="1"/>
    </row>
    <row r="6" spans="1:32" s="14" customFormat="1" ht="12.75">
      <c r="A6" s="96"/>
      <c r="B6" s="51"/>
      <c r="C6" s="52"/>
      <c r="D6" s="52"/>
      <c r="E6" s="52"/>
      <c r="F6" s="52"/>
      <c r="G6" s="52"/>
      <c r="H6" s="52"/>
      <c r="I6" s="52"/>
      <c r="J6" s="52"/>
      <c r="K6" s="52"/>
      <c r="L6" s="52"/>
      <c r="M6" s="53"/>
      <c r="AE6"/>
      <c r="AF6" s="1"/>
    </row>
    <row r="7" spans="1:32" ht="18.75" customHeight="1">
      <c r="A7" s="55" t="s">
        <v>79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  <c r="M7" s="4"/>
      <c r="AF7" s="1"/>
    </row>
    <row r="8" spans="1:13" ht="18.75" customHeight="1" thickBot="1">
      <c r="A8" s="15" t="s">
        <v>17</v>
      </c>
      <c r="B8" s="63" t="s">
        <v>67</v>
      </c>
      <c r="C8" s="28"/>
      <c r="D8" s="29"/>
      <c r="E8" s="46"/>
      <c r="F8" s="63" t="s">
        <v>68</v>
      </c>
      <c r="G8" s="63"/>
      <c r="H8" s="28"/>
      <c r="I8" s="6"/>
      <c r="J8" s="6"/>
      <c r="K8" s="6"/>
      <c r="L8" s="6"/>
      <c r="M8" s="7"/>
    </row>
    <row r="9" spans="1:13" ht="13.5" thickBot="1">
      <c r="A9" s="15" t="s">
        <v>16</v>
      </c>
      <c r="B9" s="6" t="s">
        <v>0</v>
      </c>
      <c r="C9" s="8">
        <v>3.3</v>
      </c>
      <c r="D9" s="60" t="s">
        <v>70</v>
      </c>
      <c r="E9" s="46"/>
      <c r="F9" s="6" t="s">
        <v>0</v>
      </c>
      <c r="G9" s="6"/>
      <c r="H9" s="6"/>
      <c r="I9" s="8">
        <v>3.3</v>
      </c>
      <c r="J9" s="60" t="s">
        <v>70</v>
      </c>
      <c r="K9" s="6"/>
      <c r="L9" s="6"/>
      <c r="M9" s="7"/>
    </row>
    <row r="10" spans="1:13" ht="13.5" thickBot="1">
      <c r="A10" s="9"/>
      <c r="B10" s="6" t="s">
        <v>4</v>
      </c>
      <c r="C10" s="8">
        <v>24.24</v>
      </c>
      <c r="D10" s="60" t="s">
        <v>71</v>
      </c>
      <c r="E10" s="46"/>
      <c r="F10" s="6" t="s">
        <v>4</v>
      </c>
      <c r="G10" s="6"/>
      <c r="H10" s="6"/>
      <c r="I10" s="8">
        <v>24.24</v>
      </c>
      <c r="J10" s="60" t="s">
        <v>71</v>
      </c>
      <c r="K10" s="6"/>
      <c r="L10" s="6"/>
      <c r="M10" s="7"/>
    </row>
    <row r="11" spans="1:13" ht="13.5" thickBot="1">
      <c r="A11" s="9"/>
      <c r="B11" s="6" t="s">
        <v>1</v>
      </c>
      <c r="C11" s="36">
        <f>C9*C10</f>
        <v>79.99199999999999</v>
      </c>
      <c r="D11" s="60" t="s">
        <v>2</v>
      </c>
      <c r="E11" s="46"/>
      <c r="F11" s="6" t="s">
        <v>1</v>
      </c>
      <c r="G11" s="6"/>
      <c r="H11" s="6"/>
      <c r="I11" s="36">
        <f>I9*I10</f>
        <v>79.99199999999999</v>
      </c>
      <c r="J11" s="60" t="s">
        <v>2</v>
      </c>
      <c r="K11" s="6"/>
      <c r="L11" s="6"/>
      <c r="M11" s="7"/>
    </row>
    <row r="12" spans="1:13" ht="13.5" thickBot="1">
      <c r="A12" s="9"/>
      <c r="B12" s="6" t="s">
        <v>32</v>
      </c>
      <c r="C12" s="10">
        <v>0.9</v>
      </c>
      <c r="D12" s="60" t="s">
        <v>3</v>
      </c>
      <c r="E12" s="46"/>
      <c r="F12" s="6" t="s">
        <v>32</v>
      </c>
      <c r="G12" s="6"/>
      <c r="H12" s="6"/>
      <c r="I12" s="10">
        <v>0.8</v>
      </c>
      <c r="J12" s="60" t="s">
        <v>3</v>
      </c>
      <c r="K12" s="6"/>
      <c r="L12" s="6"/>
      <c r="M12" s="7"/>
    </row>
    <row r="13" spans="1:13" ht="12.75">
      <c r="A13" s="9"/>
      <c r="B13" s="6" t="s">
        <v>5</v>
      </c>
      <c r="C13" s="35">
        <f>(C11/C12)-C11</f>
        <v>8.887999999999991</v>
      </c>
      <c r="D13" s="60" t="s">
        <v>2</v>
      </c>
      <c r="E13" s="46"/>
      <c r="F13" s="6" t="s">
        <v>5</v>
      </c>
      <c r="G13" s="6"/>
      <c r="H13" s="6"/>
      <c r="I13" s="35">
        <f>(I11/I12)-I11</f>
        <v>19.99799999999999</v>
      </c>
      <c r="J13" s="60" t="s">
        <v>2</v>
      </c>
      <c r="K13" s="6"/>
      <c r="L13" s="6"/>
      <c r="M13" s="7"/>
    </row>
    <row r="14" spans="1:13" ht="12.75">
      <c r="A14" s="9"/>
      <c r="B14" s="6" t="s">
        <v>33</v>
      </c>
      <c r="C14" s="37">
        <f>C11/C12</f>
        <v>88.87999999999998</v>
      </c>
      <c r="D14" s="60" t="s">
        <v>2</v>
      </c>
      <c r="E14" s="46"/>
      <c r="F14" s="6" t="s">
        <v>33</v>
      </c>
      <c r="G14" s="6"/>
      <c r="H14" s="6"/>
      <c r="I14" s="37">
        <f>I11/I12</f>
        <v>99.98999999999998</v>
      </c>
      <c r="J14" s="60" t="s">
        <v>2</v>
      </c>
      <c r="K14" s="6"/>
      <c r="L14" s="6"/>
      <c r="M14" s="7"/>
    </row>
    <row r="15" spans="1:13" ht="13.5" thickBot="1">
      <c r="A15" s="9"/>
      <c r="B15" s="6"/>
      <c r="C15" s="6"/>
      <c r="D15" s="6"/>
      <c r="E15" s="46"/>
      <c r="F15" s="46"/>
      <c r="G15" s="46"/>
      <c r="H15" s="6"/>
      <c r="I15" s="6"/>
      <c r="J15" s="6"/>
      <c r="K15" s="6"/>
      <c r="L15" s="6"/>
      <c r="M15" s="7"/>
    </row>
    <row r="16" spans="1:13" ht="13.5" thickBot="1">
      <c r="A16" s="22" t="s">
        <v>89</v>
      </c>
      <c r="B16" s="23"/>
      <c r="C16" s="23" t="s">
        <v>63</v>
      </c>
      <c r="D16" s="80">
        <f>I13-C13</f>
        <v>11.11</v>
      </c>
      <c r="E16" s="60" t="s">
        <v>2</v>
      </c>
      <c r="F16" s="60"/>
      <c r="G16" s="60"/>
      <c r="H16" s="6"/>
      <c r="I16" s="6"/>
      <c r="J16" s="6"/>
      <c r="K16" s="6"/>
      <c r="L16" s="6"/>
      <c r="M16" s="7"/>
    </row>
    <row r="17" spans="1:13" ht="12.75">
      <c r="A17" s="20"/>
      <c r="B17" s="11"/>
      <c r="C17" s="11"/>
      <c r="D17" s="21"/>
      <c r="E17" s="11"/>
      <c r="F17" s="11"/>
      <c r="G17" s="11"/>
      <c r="H17" s="11"/>
      <c r="I17" s="11"/>
      <c r="J17" s="11"/>
      <c r="K17" s="11"/>
      <c r="L17" s="11"/>
      <c r="M17" s="12"/>
    </row>
    <row r="18" spans="1:13" ht="12.75">
      <c r="A18" s="51"/>
      <c r="B18" s="50"/>
      <c r="C18" s="50"/>
      <c r="D18" s="49"/>
      <c r="E18" s="49"/>
      <c r="F18" s="49"/>
      <c r="G18" s="49"/>
      <c r="H18" s="49"/>
      <c r="I18" s="49"/>
      <c r="J18" s="49"/>
      <c r="K18" s="52"/>
      <c r="L18" s="52"/>
      <c r="M18" s="53"/>
    </row>
    <row r="19" spans="1:14" ht="18.75" customHeight="1" thickBot="1">
      <c r="A19" s="56" t="s">
        <v>12</v>
      </c>
      <c r="B19" s="65" t="s">
        <v>52</v>
      </c>
      <c r="C19" s="30"/>
      <c r="D19" s="31"/>
      <c r="E19" s="31"/>
      <c r="F19" s="31"/>
      <c r="G19" s="31"/>
      <c r="H19" s="81" t="s">
        <v>14</v>
      </c>
      <c r="I19" s="34"/>
      <c r="J19" s="3"/>
      <c r="K19" s="3"/>
      <c r="L19" s="3"/>
      <c r="M19" s="3"/>
      <c r="N19" s="4"/>
    </row>
    <row r="20" spans="1:14" ht="13.5" thickBot="1">
      <c r="A20" s="15" t="s">
        <v>22</v>
      </c>
      <c r="B20" s="38" t="s">
        <v>38</v>
      </c>
      <c r="C20" s="38"/>
      <c r="D20" s="25">
        <v>7.2</v>
      </c>
      <c r="E20" s="60" t="s">
        <v>40</v>
      </c>
      <c r="F20" s="60"/>
      <c r="G20" s="60"/>
      <c r="H20" s="82" t="s">
        <v>39</v>
      </c>
      <c r="I20" s="6"/>
      <c r="J20" s="6"/>
      <c r="K20" s="6"/>
      <c r="L20" s="6"/>
      <c r="M20" s="6"/>
      <c r="N20" s="7"/>
    </row>
    <row r="21" spans="1:14" ht="13.5" thickBot="1">
      <c r="A21" s="15" t="s">
        <v>44</v>
      </c>
      <c r="B21" s="38" t="s">
        <v>13</v>
      </c>
      <c r="C21" s="38"/>
      <c r="D21" s="24">
        <v>0.12</v>
      </c>
      <c r="E21" s="60" t="s">
        <v>69</v>
      </c>
      <c r="F21" s="60"/>
      <c r="G21" s="60"/>
      <c r="H21" s="82" t="s">
        <v>15</v>
      </c>
      <c r="I21" s="6"/>
      <c r="J21" s="6"/>
      <c r="K21" s="6"/>
      <c r="L21" s="6"/>
      <c r="M21" s="6"/>
      <c r="N21" s="7"/>
    </row>
    <row r="22" spans="1:14" ht="13.5" thickBot="1">
      <c r="A22" s="15" t="s">
        <v>42</v>
      </c>
      <c r="B22" s="38" t="s">
        <v>20</v>
      </c>
      <c r="C22" s="38"/>
      <c r="D22" s="24">
        <v>0.1</v>
      </c>
      <c r="E22" s="60" t="s">
        <v>18</v>
      </c>
      <c r="F22" s="60"/>
      <c r="G22" s="60"/>
      <c r="H22" s="82" t="s">
        <v>36</v>
      </c>
      <c r="I22" s="6"/>
      <c r="J22" s="6"/>
      <c r="K22" s="6"/>
      <c r="L22" s="6"/>
      <c r="M22" s="6"/>
      <c r="N22" s="7"/>
    </row>
    <row r="23" spans="1:14" ht="13.5" thickBot="1">
      <c r="A23" s="15" t="s">
        <v>43</v>
      </c>
      <c r="B23" s="38" t="s">
        <v>19</v>
      </c>
      <c r="C23" s="38"/>
      <c r="D23" s="24">
        <v>0.3</v>
      </c>
      <c r="E23" s="60" t="s">
        <v>18</v>
      </c>
      <c r="F23" s="60"/>
      <c r="G23" s="60"/>
      <c r="H23" s="82" t="s">
        <v>21</v>
      </c>
      <c r="I23" s="6"/>
      <c r="J23" s="6"/>
      <c r="K23" s="6"/>
      <c r="L23" s="6"/>
      <c r="M23" s="6"/>
      <c r="N23" s="7"/>
    </row>
    <row r="24" spans="1:14" ht="13.5" thickBot="1">
      <c r="A24" s="15"/>
      <c r="B24" s="38" t="s">
        <v>53</v>
      </c>
      <c r="C24" s="38"/>
      <c r="D24" s="24">
        <v>0.15</v>
      </c>
      <c r="E24" s="60" t="s">
        <v>18</v>
      </c>
      <c r="F24" s="60"/>
      <c r="G24" s="60"/>
      <c r="H24" s="82" t="s">
        <v>60</v>
      </c>
      <c r="I24" s="6"/>
      <c r="J24" s="6"/>
      <c r="K24" s="6"/>
      <c r="L24" s="6"/>
      <c r="M24" s="6"/>
      <c r="N24" s="7"/>
    </row>
    <row r="25" spans="1:14" ht="13.5" thickBot="1">
      <c r="A25" s="15"/>
      <c r="B25" s="38" t="s">
        <v>51</v>
      </c>
      <c r="C25" s="38"/>
      <c r="D25" s="24">
        <v>2</v>
      </c>
      <c r="E25" s="60" t="s">
        <v>18</v>
      </c>
      <c r="F25" s="60"/>
      <c r="G25" s="60"/>
      <c r="H25" s="82" t="s">
        <v>61</v>
      </c>
      <c r="I25" s="6"/>
      <c r="J25" s="6"/>
      <c r="K25" s="6"/>
      <c r="L25" s="6"/>
      <c r="M25" s="6"/>
      <c r="N25" s="7"/>
    </row>
    <row r="26" spans="1:14" ht="13.5" thickBot="1">
      <c r="A26" s="15"/>
      <c r="B26" s="39" t="s">
        <v>54</v>
      </c>
      <c r="C26" s="39"/>
      <c r="D26" s="24">
        <v>30</v>
      </c>
      <c r="E26" s="60" t="s">
        <v>23</v>
      </c>
      <c r="F26" s="60"/>
      <c r="G26" s="60"/>
      <c r="H26" s="82" t="s">
        <v>88</v>
      </c>
      <c r="I26" s="6"/>
      <c r="J26" s="6"/>
      <c r="K26" s="6"/>
      <c r="L26" s="6"/>
      <c r="M26" s="6"/>
      <c r="N26" s="7"/>
    </row>
    <row r="27" spans="1:14" ht="12.75">
      <c r="A27" s="9"/>
      <c r="B27" s="38"/>
      <c r="C27" s="38"/>
      <c r="D27" s="42"/>
      <c r="E27" s="60"/>
      <c r="F27" s="60"/>
      <c r="G27" s="60"/>
      <c r="H27" s="82"/>
      <c r="I27" s="6"/>
      <c r="J27" s="6"/>
      <c r="K27" s="6"/>
      <c r="L27" s="6"/>
      <c r="M27" s="6"/>
      <c r="N27" s="7"/>
    </row>
    <row r="28" spans="1:14" ht="13.5" thickBot="1">
      <c r="A28" s="9"/>
      <c r="B28" s="66" t="s">
        <v>92</v>
      </c>
      <c r="C28" s="41"/>
      <c r="D28" s="43"/>
      <c r="E28" s="60"/>
      <c r="F28" s="60"/>
      <c r="G28" s="60"/>
      <c r="H28" s="82"/>
      <c r="I28" s="6"/>
      <c r="J28" s="6"/>
      <c r="K28" s="6"/>
      <c r="L28" s="6"/>
      <c r="M28" s="6"/>
      <c r="N28" s="7"/>
    </row>
    <row r="29" spans="1:14" ht="13.5" thickBot="1">
      <c r="A29" s="15"/>
      <c r="B29" s="38" t="s">
        <v>8</v>
      </c>
      <c r="C29" s="38"/>
      <c r="D29" s="8">
        <v>151</v>
      </c>
      <c r="E29" s="60" t="s">
        <v>7</v>
      </c>
      <c r="F29" s="60"/>
      <c r="G29" s="60"/>
      <c r="H29" s="82" t="s">
        <v>94</v>
      </c>
      <c r="I29" s="6"/>
      <c r="J29" s="6"/>
      <c r="K29" s="6"/>
      <c r="L29" s="6"/>
      <c r="M29" s="6"/>
      <c r="N29" s="7"/>
    </row>
    <row r="30" spans="1:14" ht="13.5" thickBot="1">
      <c r="A30" s="15"/>
      <c r="B30" s="38" t="s">
        <v>93</v>
      </c>
      <c r="C30" s="38"/>
      <c r="D30" s="8">
        <v>5</v>
      </c>
      <c r="E30" s="60" t="s">
        <v>6</v>
      </c>
      <c r="F30" s="60"/>
      <c r="G30" s="60"/>
      <c r="H30" s="82" t="s">
        <v>95</v>
      </c>
      <c r="I30" s="6"/>
      <c r="J30" s="6"/>
      <c r="K30" s="6"/>
      <c r="L30" s="6"/>
      <c r="M30" s="6"/>
      <c r="N30" s="7"/>
    </row>
    <row r="31" spans="1:14" ht="13.5" thickBot="1">
      <c r="A31" s="9"/>
      <c r="B31" s="38" t="s">
        <v>34</v>
      </c>
      <c r="C31" s="38"/>
      <c r="D31" s="10">
        <v>0.9</v>
      </c>
      <c r="E31" s="60" t="s">
        <v>3</v>
      </c>
      <c r="F31" s="60"/>
      <c r="G31" s="60"/>
      <c r="H31" s="82" t="s">
        <v>35</v>
      </c>
      <c r="I31" s="6"/>
      <c r="J31" s="6"/>
      <c r="K31" s="6"/>
      <c r="L31" s="6"/>
      <c r="M31" s="6"/>
      <c r="N31" s="7"/>
    </row>
    <row r="32" spans="1:14" ht="13.5" thickBot="1">
      <c r="A32" s="9"/>
      <c r="B32" s="38" t="s">
        <v>58</v>
      </c>
      <c r="C32" s="38"/>
      <c r="D32" s="62">
        <f>(((I$14/D$31)-I$14)-((C$14/D$31)-C$14))</f>
        <v>1.2344444444444491</v>
      </c>
      <c r="E32" s="60" t="s">
        <v>2</v>
      </c>
      <c r="F32" s="60"/>
      <c r="G32" s="60"/>
      <c r="H32" s="82" t="s">
        <v>96</v>
      </c>
      <c r="I32" s="6"/>
      <c r="J32" s="6"/>
      <c r="K32" s="6"/>
      <c r="L32" s="6"/>
      <c r="M32" s="6"/>
      <c r="N32" s="7"/>
    </row>
    <row r="33" spans="1:14" ht="13.5" thickBot="1">
      <c r="A33" s="9"/>
      <c r="B33" s="38" t="s">
        <v>83</v>
      </c>
      <c r="C33" s="38"/>
      <c r="D33" s="90">
        <v>10</v>
      </c>
      <c r="E33" s="60" t="s">
        <v>82</v>
      </c>
      <c r="F33" s="60"/>
      <c r="G33" s="60"/>
      <c r="H33" s="82" t="s">
        <v>84</v>
      </c>
      <c r="I33" s="6"/>
      <c r="J33" s="6"/>
      <c r="K33" s="6"/>
      <c r="L33" s="6"/>
      <c r="M33" s="6"/>
      <c r="N33" s="7"/>
    </row>
    <row r="34" spans="1:14" ht="13.5" thickBot="1">
      <c r="A34" s="9"/>
      <c r="B34" s="38" t="s">
        <v>85</v>
      </c>
      <c r="C34" s="38"/>
      <c r="D34" s="10">
        <f>K34</f>
        <v>0.11111111111111113</v>
      </c>
      <c r="E34" s="60" t="s">
        <v>3</v>
      </c>
      <c r="F34" s="60"/>
      <c r="G34" s="60"/>
      <c r="H34" s="82" t="s">
        <v>86</v>
      </c>
      <c r="I34" s="6"/>
      <c r="J34" s="6"/>
      <c r="K34" s="91">
        <f>(I13-C13)/I14</f>
        <v>0.11111111111111113</v>
      </c>
      <c r="L34" s="6" t="s">
        <v>87</v>
      </c>
      <c r="M34" s="6"/>
      <c r="N34" s="7"/>
    </row>
    <row r="35" spans="1:14" ht="13.5" thickBot="1">
      <c r="A35" s="15"/>
      <c r="B35" s="38" t="s">
        <v>30</v>
      </c>
      <c r="C35" s="38"/>
      <c r="D35" s="92">
        <v>11</v>
      </c>
      <c r="E35" s="61" t="s">
        <v>66</v>
      </c>
      <c r="F35" s="61"/>
      <c r="G35" s="61"/>
      <c r="H35" s="82" t="s">
        <v>31</v>
      </c>
      <c r="I35" s="6"/>
      <c r="J35" s="6"/>
      <c r="K35" s="6"/>
      <c r="L35" s="6"/>
      <c r="M35" s="6"/>
      <c r="N35" s="7"/>
    </row>
    <row r="36" spans="1:14" ht="13.5" thickBot="1">
      <c r="A36" s="15"/>
      <c r="B36" s="38" t="s">
        <v>47</v>
      </c>
      <c r="C36" s="38"/>
      <c r="D36" s="10">
        <v>0.1</v>
      </c>
      <c r="E36" s="60" t="s">
        <v>3</v>
      </c>
      <c r="F36" s="60"/>
      <c r="G36" s="60"/>
      <c r="H36" s="82" t="s">
        <v>48</v>
      </c>
      <c r="I36" s="6"/>
      <c r="J36" s="6"/>
      <c r="K36" s="6"/>
      <c r="L36" s="6"/>
      <c r="M36" s="6"/>
      <c r="N36" s="7"/>
    </row>
    <row r="37" spans="1:14" ht="12.75">
      <c r="A37" s="13"/>
      <c r="B37" s="11"/>
      <c r="C37" s="11"/>
      <c r="D37" s="27"/>
      <c r="E37" s="11"/>
      <c r="F37" s="11"/>
      <c r="G37" s="11"/>
      <c r="H37" s="11"/>
      <c r="I37" s="11"/>
      <c r="J37" s="11"/>
      <c r="K37" s="11"/>
      <c r="L37" s="11"/>
      <c r="M37" s="11"/>
      <c r="N37" s="12"/>
    </row>
    <row r="38" spans="1:14" ht="12.75">
      <c r="A38" s="51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3"/>
    </row>
    <row r="39" spans="1:14" ht="18.75" customHeight="1">
      <c r="A39" s="56" t="s">
        <v>24</v>
      </c>
      <c r="B39" s="64" t="s">
        <v>55</v>
      </c>
      <c r="C39" s="30"/>
      <c r="D39" s="72" t="s">
        <v>80</v>
      </c>
      <c r="E39" s="3"/>
      <c r="F39" s="72" t="s">
        <v>75</v>
      </c>
      <c r="G39" s="72"/>
      <c r="H39" s="72" t="s">
        <v>77</v>
      </c>
      <c r="I39" s="30"/>
      <c r="J39" s="3"/>
      <c r="K39" s="3"/>
      <c r="L39" s="3"/>
      <c r="M39" s="3"/>
      <c r="N39" s="4"/>
    </row>
    <row r="40" spans="1:14" ht="12.75">
      <c r="A40" s="15" t="s">
        <v>27</v>
      </c>
      <c r="B40" s="26" t="s">
        <v>41</v>
      </c>
      <c r="C40" s="26"/>
      <c r="D40" s="6"/>
      <c r="E40" s="6"/>
      <c r="F40" s="6"/>
      <c r="G40" s="6"/>
      <c r="H40" s="6"/>
      <c r="I40" s="6"/>
      <c r="J40" s="83" t="s">
        <v>14</v>
      </c>
      <c r="K40" s="6"/>
      <c r="L40" s="6"/>
      <c r="M40" s="6"/>
      <c r="N40" s="7"/>
    </row>
    <row r="41" spans="1:14" ht="12.75">
      <c r="A41" s="15" t="s">
        <v>28</v>
      </c>
      <c r="B41" s="6" t="s">
        <v>46</v>
      </c>
      <c r="C41" s="6"/>
      <c r="D41" s="32">
        <f>(D16*D21*D29*52)/1000</f>
        <v>10.468286399999998</v>
      </c>
      <c r="E41" s="60"/>
      <c r="F41" s="32">
        <f>D41*D30</f>
        <v>52.34143199999999</v>
      </c>
      <c r="G41" s="40"/>
      <c r="H41" s="57">
        <f>-PV(D36,D30,(D41),,0)</f>
        <v>39.683041583498415</v>
      </c>
      <c r="I41" s="45"/>
      <c r="J41" s="82" t="s">
        <v>97</v>
      </c>
      <c r="K41" s="6"/>
      <c r="L41" s="6"/>
      <c r="M41" s="6"/>
      <c r="N41" s="7"/>
    </row>
    <row r="42" spans="1:14" ht="13.5" thickBot="1">
      <c r="A42" s="15" t="s">
        <v>56</v>
      </c>
      <c r="B42" s="26" t="s">
        <v>45</v>
      </c>
      <c r="C42" s="26"/>
      <c r="D42" s="70">
        <f>D32*((D21*D29*52)/1000)</f>
        <v>1.1631429333333376</v>
      </c>
      <c r="E42" s="60"/>
      <c r="F42" s="32">
        <f>D42*D30</f>
        <v>5.815714666666688</v>
      </c>
      <c r="G42" s="60"/>
      <c r="H42" s="73">
        <f>-PV(D36,D30,(D42),,0)</f>
        <v>4.409226842610952</v>
      </c>
      <c r="I42" s="45"/>
      <c r="J42" s="82" t="s">
        <v>37</v>
      </c>
      <c r="K42" s="6"/>
      <c r="L42" s="6"/>
      <c r="M42" s="6"/>
      <c r="N42" s="7"/>
    </row>
    <row r="43" spans="1:14" ht="12.75">
      <c r="A43" s="15"/>
      <c r="B43" s="6" t="s">
        <v>76</v>
      </c>
      <c r="C43" s="6"/>
      <c r="D43" s="71">
        <f>(D41+D42)</f>
        <v>11.631429333333337</v>
      </c>
      <c r="E43" s="44"/>
      <c r="F43" s="71">
        <f>(F41+F42)</f>
        <v>58.15714666666668</v>
      </c>
      <c r="G43" s="44"/>
      <c r="H43" s="74">
        <f>-PV(D36,D30,(D43),,0)</f>
        <v>44.092268426109364</v>
      </c>
      <c r="I43" s="45"/>
      <c r="J43" s="82" t="s">
        <v>98</v>
      </c>
      <c r="K43" s="6"/>
      <c r="L43" s="6"/>
      <c r="M43" s="6"/>
      <c r="N43" s="7"/>
    </row>
    <row r="44" spans="1:14" ht="7.5" customHeight="1">
      <c r="A44" s="9"/>
      <c r="B44" s="6"/>
      <c r="C44" s="6"/>
      <c r="D44" s="6"/>
      <c r="E44" s="6"/>
      <c r="F44" s="6"/>
      <c r="G44" s="6"/>
      <c r="H44" s="58"/>
      <c r="I44" s="6"/>
      <c r="J44" s="82"/>
      <c r="K44" s="6"/>
      <c r="L44" s="6"/>
      <c r="M44" s="6"/>
      <c r="N44" s="7"/>
    </row>
    <row r="45" spans="1:14" ht="12.75">
      <c r="A45" s="33"/>
      <c r="B45" s="26" t="s">
        <v>9</v>
      </c>
      <c r="C45" s="26"/>
      <c r="D45" s="32">
        <f>D20</f>
        <v>7.2</v>
      </c>
      <c r="E45" s="6"/>
      <c r="F45" s="59">
        <f>D45</f>
        <v>7.2</v>
      </c>
      <c r="G45" s="6"/>
      <c r="H45" s="59">
        <f>D45</f>
        <v>7.2</v>
      </c>
      <c r="I45" s="47"/>
      <c r="J45" s="82" t="s">
        <v>99</v>
      </c>
      <c r="K45" s="6"/>
      <c r="L45" s="6"/>
      <c r="M45" s="6"/>
      <c r="N45" s="7"/>
    </row>
    <row r="46" spans="1:14" ht="7.5" customHeight="1">
      <c r="A46" s="9"/>
      <c r="B46" s="6"/>
      <c r="C46" s="6"/>
      <c r="D46" s="6"/>
      <c r="E46" s="6"/>
      <c r="F46" s="6"/>
      <c r="G46" s="6"/>
      <c r="H46" s="58"/>
      <c r="I46" s="6"/>
      <c r="J46" s="82"/>
      <c r="K46" s="6"/>
      <c r="L46" s="6"/>
      <c r="M46" s="6"/>
      <c r="N46" s="7"/>
    </row>
    <row r="47" spans="1:14" ht="12.75" customHeight="1">
      <c r="A47" s="9"/>
      <c r="B47" s="26" t="s">
        <v>57</v>
      </c>
      <c r="C47" s="26"/>
      <c r="D47" s="32">
        <f>D16*D22</f>
        <v>1.111</v>
      </c>
      <c r="E47" s="6"/>
      <c r="F47" s="59">
        <f>D47</f>
        <v>1.111</v>
      </c>
      <c r="G47" s="6"/>
      <c r="H47" s="59">
        <f>D47</f>
        <v>1.111</v>
      </c>
      <c r="I47" s="47"/>
      <c r="J47" s="82" t="s">
        <v>26</v>
      </c>
      <c r="K47" s="6"/>
      <c r="L47" s="6"/>
      <c r="M47" s="6"/>
      <c r="N47" s="7"/>
    </row>
    <row r="48" spans="1:14" ht="7.5" customHeight="1">
      <c r="A48" s="9"/>
      <c r="B48" s="6"/>
      <c r="C48" s="6"/>
      <c r="D48" s="6"/>
      <c r="E48" s="6"/>
      <c r="F48" s="6"/>
      <c r="G48" s="6"/>
      <c r="H48" s="58"/>
      <c r="I48" s="6"/>
      <c r="J48" s="82"/>
      <c r="K48" s="6"/>
      <c r="L48" s="6"/>
      <c r="M48" s="6"/>
      <c r="N48" s="7"/>
    </row>
    <row r="49" spans="1:14" ht="12.75">
      <c r="A49" s="9"/>
      <c r="B49" s="26" t="s">
        <v>10</v>
      </c>
      <c r="C49" s="26"/>
      <c r="D49" s="32">
        <f>(D16+D32)*D23</f>
        <v>3.7033333333333345</v>
      </c>
      <c r="E49" s="6"/>
      <c r="F49" s="59">
        <f>D49</f>
        <v>3.7033333333333345</v>
      </c>
      <c r="G49" s="6"/>
      <c r="H49" s="59">
        <f>D49</f>
        <v>3.7033333333333345</v>
      </c>
      <c r="I49" s="47"/>
      <c r="J49" s="82" t="s">
        <v>100</v>
      </c>
      <c r="K49" s="6"/>
      <c r="L49" s="6"/>
      <c r="M49" s="6"/>
      <c r="N49" s="7"/>
    </row>
    <row r="50" spans="1:14" ht="7.5" customHeight="1">
      <c r="A50" s="9"/>
      <c r="B50" s="6"/>
      <c r="C50" s="6"/>
      <c r="D50" s="6"/>
      <c r="E50" s="6"/>
      <c r="F50" s="6"/>
      <c r="G50" s="6"/>
      <c r="H50" s="58"/>
      <c r="I50" s="6"/>
      <c r="J50" s="82"/>
      <c r="K50" s="6"/>
      <c r="L50" s="6"/>
      <c r="M50" s="6"/>
      <c r="N50" s="7"/>
    </row>
    <row r="51" spans="1:14" ht="12.75">
      <c r="A51" s="9"/>
      <c r="B51" s="26" t="s">
        <v>49</v>
      </c>
      <c r="C51" s="26"/>
      <c r="D51" s="32">
        <f>D16*D24</f>
        <v>1.6664999999999999</v>
      </c>
      <c r="E51" s="6"/>
      <c r="F51" s="59">
        <f>D51</f>
        <v>1.6664999999999999</v>
      </c>
      <c r="G51" s="6"/>
      <c r="H51" s="59">
        <f>D51</f>
        <v>1.6664999999999999</v>
      </c>
      <c r="I51" s="47"/>
      <c r="J51" s="82" t="s">
        <v>25</v>
      </c>
      <c r="K51" s="6"/>
      <c r="L51" s="6"/>
      <c r="M51" s="6"/>
      <c r="N51" s="7"/>
    </row>
    <row r="52" spans="1:14" ht="7.5" customHeight="1">
      <c r="A52" s="9"/>
      <c r="B52" s="26"/>
      <c r="C52" s="26"/>
      <c r="D52" s="40"/>
      <c r="E52" s="6"/>
      <c r="F52" s="6"/>
      <c r="G52" s="6"/>
      <c r="H52" s="58"/>
      <c r="I52" s="6"/>
      <c r="J52" s="82"/>
      <c r="K52" s="6"/>
      <c r="L52" s="6"/>
      <c r="M52" s="6"/>
      <c r="N52" s="7"/>
    </row>
    <row r="53" spans="1:14" ht="12.75" customHeight="1">
      <c r="A53" s="9"/>
      <c r="B53" s="26" t="s">
        <v>50</v>
      </c>
      <c r="C53" s="26"/>
      <c r="D53" s="69"/>
      <c r="E53" s="6"/>
      <c r="F53" s="6"/>
      <c r="G53" s="6"/>
      <c r="H53" s="68"/>
      <c r="I53" s="47"/>
      <c r="J53" s="82"/>
      <c r="K53" s="6"/>
      <c r="L53" s="6"/>
      <c r="M53" s="6"/>
      <c r="N53" s="7"/>
    </row>
    <row r="54" spans="1:14" ht="12.75" customHeight="1">
      <c r="A54" s="9"/>
      <c r="B54" s="26" t="s">
        <v>74</v>
      </c>
      <c r="C54" s="26"/>
      <c r="D54" s="32">
        <f>(D16+D32)*D25</f>
        <v>24.688888888888897</v>
      </c>
      <c r="E54" s="6"/>
      <c r="F54" s="59">
        <f>D54</f>
        <v>24.688888888888897</v>
      </c>
      <c r="G54" s="6"/>
      <c r="H54" s="59">
        <f>D54</f>
        <v>24.688888888888897</v>
      </c>
      <c r="I54" s="47"/>
      <c r="J54" s="82" t="s">
        <v>62</v>
      </c>
      <c r="K54" s="6"/>
      <c r="L54" s="6"/>
      <c r="M54" s="6"/>
      <c r="N54" s="7"/>
    </row>
    <row r="55" spans="1:14" ht="13.5" thickBot="1">
      <c r="A55" s="9"/>
      <c r="B55" s="26" t="s">
        <v>81</v>
      </c>
      <c r="C55" s="26"/>
      <c r="D55" s="70">
        <f>IF(D25&gt;0,(0.25*(D32+D16))*((D21*D29*52)/1000),0)</f>
        <v>2.907857333333334</v>
      </c>
      <c r="E55" s="60"/>
      <c r="F55" s="32">
        <f>D55*D30</f>
        <v>14.539286666666671</v>
      </c>
      <c r="G55" s="60"/>
      <c r="H55" s="73">
        <f>-PV(D36,D30,(D55),,0)</f>
        <v>11.023067106527341</v>
      </c>
      <c r="I55" s="45"/>
      <c r="J55" s="82" t="s">
        <v>64</v>
      </c>
      <c r="K55" s="6"/>
      <c r="L55" s="6"/>
      <c r="M55" s="6"/>
      <c r="N55" s="7"/>
    </row>
    <row r="56" spans="1:14" ht="12.75">
      <c r="A56" s="9"/>
      <c r="B56" s="26" t="s">
        <v>78</v>
      </c>
      <c r="C56" s="26"/>
      <c r="D56" s="71">
        <f>D54+D55</f>
        <v>27.59674622222223</v>
      </c>
      <c r="E56" s="44"/>
      <c r="F56" s="71">
        <f>(F54+F55)</f>
        <v>39.228175555555566</v>
      </c>
      <c r="G56" s="44"/>
      <c r="H56" s="71">
        <f>(H54+H55)</f>
        <v>35.71195599541624</v>
      </c>
      <c r="I56" s="45"/>
      <c r="J56" s="82" t="s">
        <v>101</v>
      </c>
      <c r="K56" s="6"/>
      <c r="L56" s="6"/>
      <c r="M56" s="6"/>
      <c r="N56" s="7"/>
    </row>
    <row r="57" spans="1:14" ht="7.5" customHeight="1">
      <c r="A57" s="9"/>
      <c r="B57" s="6"/>
      <c r="C57" s="6"/>
      <c r="D57" s="6"/>
      <c r="E57" s="6"/>
      <c r="F57" s="6"/>
      <c r="G57" s="6"/>
      <c r="H57" s="58"/>
      <c r="I57" s="6"/>
      <c r="J57" s="82"/>
      <c r="K57" s="6"/>
      <c r="L57" s="6"/>
      <c r="M57" s="6"/>
      <c r="N57" s="7"/>
    </row>
    <row r="58" spans="1:14" ht="12.75">
      <c r="A58" s="9"/>
      <c r="B58" s="26" t="s">
        <v>59</v>
      </c>
      <c r="C58" s="26"/>
      <c r="D58" s="32">
        <f>(D26*D33*D34)/D35</f>
        <v>3.030303030303031</v>
      </c>
      <c r="E58" s="60"/>
      <c r="F58" s="32">
        <f>D58*D30</f>
        <v>15.151515151515156</v>
      </c>
      <c r="G58" s="60"/>
      <c r="H58" s="57">
        <f>-PV(D36,D30,(D58),,0)</f>
        <v>11.487232634571065</v>
      </c>
      <c r="I58" s="6"/>
      <c r="J58" s="82" t="s">
        <v>102</v>
      </c>
      <c r="K58" s="6"/>
      <c r="L58" s="6"/>
      <c r="M58" s="6"/>
      <c r="N58" s="7"/>
    </row>
    <row r="59" spans="1:14" ht="13.5" thickBot="1">
      <c r="A59" s="9"/>
      <c r="B59" s="6"/>
      <c r="C59" s="6"/>
      <c r="D59" s="6"/>
      <c r="E59" s="6"/>
      <c r="F59" s="6"/>
      <c r="G59" s="6"/>
      <c r="H59" s="58"/>
      <c r="I59" s="6"/>
      <c r="J59" s="82"/>
      <c r="K59" s="6"/>
      <c r="L59" s="6"/>
      <c r="M59" s="6"/>
      <c r="N59" s="7"/>
    </row>
    <row r="60" spans="1:14" ht="13.5" thickBot="1">
      <c r="A60" s="9"/>
      <c r="B60" s="5" t="s">
        <v>72</v>
      </c>
      <c r="C60" s="5"/>
      <c r="D60" s="75">
        <f>D43+D45+D47+D49+D51+D56+D58</f>
        <v>55.93931191919193</v>
      </c>
      <c r="E60" s="6"/>
      <c r="F60" s="78">
        <f>F43+F45+F47+F49+F51+F56+F58</f>
        <v>126.21767070707074</v>
      </c>
      <c r="G60" s="6"/>
      <c r="H60" s="78">
        <f>H43+H45+H47+H49+H51+H56+H58</f>
        <v>104.97229038942999</v>
      </c>
      <c r="I60" s="48"/>
      <c r="J60" s="82" t="s">
        <v>65</v>
      </c>
      <c r="K60" s="6"/>
      <c r="L60" s="6"/>
      <c r="M60" s="6"/>
      <c r="N60" s="7"/>
    </row>
    <row r="61" spans="1:14" ht="7.5" customHeight="1">
      <c r="A61" s="9"/>
      <c r="B61" s="6"/>
      <c r="C61" s="6"/>
      <c r="D61" s="6"/>
      <c r="E61" s="6"/>
      <c r="F61" s="6"/>
      <c r="G61" s="6"/>
      <c r="H61" s="58"/>
      <c r="I61" s="6"/>
      <c r="J61" s="82"/>
      <c r="K61" s="6"/>
      <c r="L61" s="6"/>
      <c r="M61" s="6"/>
      <c r="N61" s="7"/>
    </row>
    <row r="62" spans="1:14" ht="12.75">
      <c r="A62" s="9"/>
      <c r="B62" s="67" t="s">
        <v>73</v>
      </c>
      <c r="C62" s="5"/>
      <c r="D62" s="76">
        <f>D60*D35</f>
        <v>615.3324311111112</v>
      </c>
      <c r="E62" s="6"/>
      <c r="F62" s="76">
        <f>F60*D35</f>
        <v>1388.3943777777781</v>
      </c>
      <c r="G62" s="6"/>
      <c r="H62" s="77">
        <f>H60*D35</f>
        <v>1154.69519428373</v>
      </c>
      <c r="I62" s="79"/>
      <c r="J62" s="82" t="s">
        <v>29</v>
      </c>
      <c r="K62" s="6"/>
      <c r="L62" s="6"/>
      <c r="M62" s="6"/>
      <c r="N62" s="7"/>
    </row>
    <row r="63" spans="1:14" ht="12.75">
      <c r="A63" s="13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2"/>
    </row>
    <row r="64" spans="1:14" ht="12.75">
      <c r="A64" s="51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3"/>
    </row>
  </sheetData>
  <printOptions/>
  <pageMargins left="0.75" right="0.5" top="0.25" bottom="0.25" header="0.5" footer="0.5"/>
  <pageSetup fitToHeight="1" fitToWidth="1" horizontalDpi="600" verticalDpi="600" orientation="landscape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Olson</dc:creator>
  <cp:keywords/>
  <dc:description/>
  <cp:lastModifiedBy>Eric Olson</cp:lastModifiedBy>
  <cp:lastPrinted>2001-03-28T21:12:32Z</cp:lastPrinted>
  <dcterms:created xsi:type="dcterms:W3CDTF">2001-02-05T20:12:09Z</dcterms:created>
  <dcterms:modified xsi:type="dcterms:W3CDTF">2001-04-07T13:50:52Z</dcterms:modified>
  <cp:category/>
  <cp:version/>
  <cp:contentType/>
  <cp:contentStatus/>
</cp:coreProperties>
</file>